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7" i="1"/>
  <c r="B3" i="2"/>
  <c r="E11" i="1" l="1"/>
  <c r="B22" i="2"/>
  <c r="B21"/>
  <c r="B20"/>
  <c r="B19"/>
  <c r="B18"/>
  <c r="B17"/>
  <c r="B16"/>
  <c r="B15"/>
  <c r="B14"/>
  <c r="B13"/>
  <c r="B12"/>
  <c r="B11"/>
  <c r="B10"/>
  <c r="B9"/>
  <c r="B8"/>
  <c r="B7"/>
  <c r="B6"/>
  <c r="B5"/>
  <c r="B4"/>
  <c r="E24" i="1"/>
  <c r="G24" s="1"/>
  <c r="E6"/>
  <c r="G6" s="1"/>
  <c r="E5"/>
  <c r="G5" s="1"/>
  <c r="E4"/>
  <c r="F4" s="1"/>
  <c r="L5" s="1"/>
  <c r="G11"/>
  <c r="C27"/>
  <c r="E9"/>
  <c r="G9" s="1"/>
  <c r="E10"/>
  <c r="G10" s="1"/>
  <c r="E12"/>
  <c r="G12" s="1"/>
  <c r="E13"/>
  <c r="G13" s="1"/>
  <c r="E14"/>
  <c r="G14" s="1"/>
  <c r="E15"/>
  <c r="G15" s="1"/>
  <c r="E16"/>
  <c r="G16" s="1"/>
  <c r="E17"/>
  <c r="G17" s="1"/>
  <c r="E18"/>
  <c r="G18" s="1"/>
  <c r="E19"/>
  <c r="G19" s="1"/>
  <c r="E20"/>
  <c r="G20" s="1"/>
  <c r="E21"/>
  <c r="G21" s="1"/>
  <c r="E22"/>
  <c r="G22" s="1"/>
  <c r="E23"/>
  <c r="G23" s="1"/>
  <c r="E7"/>
  <c r="G7" s="1"/>
  <c r="E8"/>
  <c r="G8" s="1"/>
  <c r="H6" l="1"/>
  <c r="H7" s="1"/>
  <c r="F5"/>
  <c r="F6"/>
  <c r="L6"/>
  <c r="H8" l="1"/>
  <c r="L7"/>
  <c r="F7"/>
  <c r="F8"/>
  <c r="F9" s="1"/>
  <c r="F10" s="1"/>
  <c r="F11" s="1"/>
  <c r="F12" s="1"/>
  <c r="F13" s="1"/>
  <c r="H9" l="1"/>
  <c r="L8"/>
  <c r="F14"/>
  <c r="F15" s="1"/>
  <c r="F16" s="1"/>
  <c r="F17" s="1"/>
  <c r="F18" s="1"/>
  <c r="F19" s="1"/>
  <c r="F20" s="1"/>
  <c r="F21" s="1"/>
  <c r="F22" s="1"/>
  <c r="F23" s="1"/>
  <c r="F24" s="1"/>
  <c r="H10" l="1"/>
  <c r="L9"/>
  <c r="H11" l="1"/>
  <c r="L10"/>
  <c r="H12" l="1"/>
  <c r="L11"/>
  <c r="H13" l="1"/>
  <c r="L12"/>
  <c r="H14" l="1"/>
  <c r="L13"/>
  <c r="H15" l="1"/>
  <c r="L14"/>
  <c r="H16" l="1"/>
  <c r="L15"/>
  <c r="H17" l="1"/>
  <c r="L16"/>
  <c r="H18" l="1"/>
  <c r="L17"/>
  <c r="H19" l="1"/>
  <c r="L18"/>
  <c r="H20" l="1"/>
  <c r="L19"/>
  <c r="H21" l="1"/>
  <c r="L20"/>
  <c r="H22" l="1"/>
  <c r="L21"/>
  <c r="H23" l="1"/>
  <c r="L22"/>
  <c r="H24" l="1"/>
  <c r="L24" s="1"/>
  <c r="L23"/>
</calcChain>
</file>

<file path=xl/sharedStrings.xml><?xml version="1.0" encoding="utf-8"?>
<sst xmlns="http://schemas.openxmlformats.org/spreadsheetml/2006/main" count="16" uniqueCount="16">
  <si>
    <t xml:space="preserve">Роки </t>
  </si>
  <si>
    <t>Інвестиційні витрати I</t>
  </si>
  <si>
    <t>Річний EE CF</t>
  </si>
  <si>
    <t>Ставка дисконтування</t>
  </si>
  <si>
    <t>Чиста приведена вартість NPV</t>
  </si>
  <si>
    <t>Дисконт річний EE</t>
  </si>
  <si>
    <t>Сумарний  дисконт річний EE</t>
  </si>
  <si>
    <t>Дисконт. Період окупності DPP</t>
  </si>
  <si>
    <t xml:space="preserve">Внутрішня норма доходності IRR  </t>
  </si>
  <si>
    <t xml:space="preserve">Індекс прибутковості PI </t>
  </si>
  <si>
    <t>рік</t>
  </si>
  <si>
    <t>Оцінка економічної ефективності інвестиційної програми</t>
  </si>
  <si>
    <t>Директор</t>
  </si>
  <si>
    <t>І.М.Корчук</t>
  </si>
  <si>
    <t>Головний економіст</t>
  </si>
  <si>
    <t>О.О.Шевчук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</si>
</sst>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9" fontId="0" fillId="0" borderId="0" xfId="0" applyNumberFormat="1"/>
    <xf numFmtId="9" fontId="0" fillId="0" borderId="1" xfId="0" applyNumberFormat="1" applyBorder="1"/>
    <xf numFmtId="9" fontId="0" fillId="0" borderId="1" xfId="0" applyNumberFormat="1" applyFill="1" applyBorder="1"/>
    <xf numFmtId="9" fontId="0" fillId="2" borderId="1" xfId="0" applyNumberFormat="1" applyFont="1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165" fontId="0" fillId="0" borderId="1" xfId="0" applyNumberFormat="1" applyBorder="1"/>
    <xf numFmtId="2" fontId="0" fillId="2" borderId="1" xfId="0" applyNumberFormat="1" applyFill="1" applyBorder="1"/>
    <xf numFmtId="0" fontId="0" fillId="0" borderId="1" xfId="0" applyFill="1" applyBorder="1"/>
    <xf numFmtId="164" fontId="0" fillId="0" borderId="1" xfId="0" applyNumberFormat="1" applyFill="1" applyBorder="1"/>
    <xf numFmtId="2" fontId="0" fillId="0" borderId="1" xfId="0" applyNumberFormat="1" applyFill="1" applyBorder="1"/>
    <xf numFmtId="165" fontId="0" fillId="0" borderId="1" xfId="0" applyNumberFormat="1" applyFill="1" applyBorder="1"/>
    <xf numFmtId="165" fontId="0" fillId="2" borderId="1" xfId="0" applyNumberFormat="1" applyFill="1" applyBorder="1"/>
    <xf numFmtId="0" fontId="0" fillId="3" borderId="1" xfId="0" applyFill="1" applyBorder="1"/>
    <xf numFmtId="164" fontId="0" fillId="3" borderId="1" xfId="0" applyNumberFormat="1" applyFill="1" applyBorder="1"/>
    <xf numFmtId="2" fontId="0" fillId="3" borderId="1" xfId="0" applyNumberFormat="1" applyFill="1" applyBorder="1"/>
    <xf numFmtId="9" fontId="0" fillId="3" borderId="1" xfId="0" applyNumberFormat="1" applyFont="1" applyFill="1" applyBorder="1"/>
    <xf numFmtId="165" fontId="0" fillId="3" borderId="1" xfId="0" applyNumberFormat="1" applyFill="1" applyBorder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9"/>
  <sheetViews>
    <sheetView tabSelected="1" workbookViewId="0">
      <selection activeCell="L17" sqref="L17"/>
    </sheetView>
  </sheetViews>
  <sheetFormatPr defaultRowHeight="15"/>
  <cols>
    <col min="3" max="3" width="17.28515625" customWidth="1"/>
    <col min="4" max="4" width="12.140625" bestFit="1" customWidth="1"/>
    <col min="5" max="5" width="14.85546875" customWidth="1"/>
    <col min="6" max="6" width="20.7109375" customWidth="1"/>
    <col min="7" max="7" width="12.140625" customWidth="1"/>
    <col min="8" max="8" width="18.85546875" customWidth="1"/>
    <col min="9" max="9" width="16.85546875" customWidth="1"/>
    <col min="11" max="11" width="12.85546875" customWidth="1"/>
    <col min="12" max="12" width="14.140625" bestFit="1" customWidth="1"/>
  </cols>
  <sheetData>
    <row r="1" spans="2:12">
      <c r="B1" s="23" t="s">
        <v>11</v>
      </c>
      <c r="C1" s="23"/>
      <c r="D1" s="23"/>
      <c r="E1" s="23"/>
      <c r="F1" s="23"/>
      <c r="G1" s="23"/>
      <c r="H1" s="23"/>
      <c r="I1" s="23"/>
      <c r="J1" s="23"/>
      <c r="K1" s="23"/>
      <c r="L1" s="23"/>
    </row>
    <row r="3" spans="2:12" s="1" customFormat="1" ht="60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/>
      <c r="K3" s="2" t="s">
        <v>8</v>
      </c>
      <c r="L3" s="2" t="s">
        <v>9</v>
      </c>
    </row>
    <row r="4" spans="2:12">
      <c r="B4" s="13">
        <v>0</v>
      </c>
      <c r="C4" s="13">
        <v>8374.33</v>
      </c>
      <c r="D4" s="13">
        <v>3010.4</v>
      </c>
      <c r="E4" s="14">
        <f>(1/((1+0.065)))</f>
        <v>0.93896713615023475</v>
      </c>
      <c r="F4" s="14">
        <f>$C$4*E4</f>
        <v>7863.2206572769956</v>
      </c>
      <c r="G4" s="14"/>
      <c r="H4" s="14"/>
      <c r="I4" s="13"/>
      <c r="J4">
        <v>-8368.6299999999992</v>
      </c>
      <c r="K4" s="7"/>
      <c r="L4" s="13"/>
    </row>
    <row r="5" spans="2:12">
      <c r="B5" s="13">
        <v>1</v>
      </c>
      <c r="C5" s="13"/>
      <c r="D5" s="13"/>
      <c r="E5" s="14">
        <f>(1/((1+0.065)^B5))</f>
        <v>0.93896713615023475</v>
      </c>
      <c r="F5" s="14">
        <f>G5-F4</f>
        <v>-5036.5539906103286</v>
      </c>
      <c r="G5" s="14">
        <f>$D$4*E5</f>
        <v>2826.666666666667</v>
      </c>
      <c r="H5" s="14">
        <v>969.84037560000002</v>
      </c>
      <c r="I5" s="15"/>
      <c r="J5" s="13">
        <v>3010.4</v>
      </c>
      <c r="K5" s="7">
        <v>-0.32</v>
      </c>
      <c r="L5" s="16">
        <f>H5/$F$4</f>
        <v>0.12333882233133875</v>
      </c>
    </row>
    <row r="6" spans="2:12">
      <c r="B6" s="18">
        <v>2</v>
      </c>
      <c r="C6" s="18"/>
      <c r="D6" s="18"/>
      <c r="E6" s="19">
        <f>(1/((1+0.065)^B6))</f>
        <v>0.88165928277017358</v>
      </c>
      <c r="F6" s="19">
        <f>G6+F5</f>
        <v>-2382.4068857589978</v>
      </c>
      <c r="G6" s="19">
        <f>$D$4*E6</f>
        <v>2654.1471048513308</v>
      </c>
      <c r="H6" s="19">
        <f>H5+G6</f>
        <v>3623.9874804513311</v>
      </c>
      <c r="I6" s="20"/>
      <c r="J6" s="18">
        <v>3010.4</v>
      </c>
      <c r="K6" s="21">
        <v>-0.19</v>
      </c>
      <c r="L6" s="22">
        <f t="shared" ref="L6:L24" si="0">H6/$F$4</f>
        <v>0.46087826329756143</v>
      </c>
    </row>
    <row r="7" spans="2:12">
      <c r="B7" s="4">
        <v>3</v>
      </c>
      <c r="C7" s="4"/>
      <c r="D7" s="4"/>
      <c r="E7" s="10">
        <f t="shared" ref="E7:E24" si="1">(1/((1+0.065)^B7))</f>
        <v>0.82784909180297994</v>
      </c>
      <c r="F7" s="10">
        <f>G7+F6</f>
        <v>109.7500202046931</v>
      </c>
      <c r="G7" s="10">
        <f t="shared" ref="G7:G24" si="2">$D$4*E7</f>
        <v>2492.1569059636909</v>
      </c>
      <c r="H7" s="10">
        <f>H6+G7</f>
        <v>6116.1443864150224</v>
      </c>
      <c r="I7" s="12">
        <f>1-(F7/G7)+2</f>
        <v>2.9559618337264144</v>
      </c>
      <c r="J7" s="4">
        <v>3010.4</v>
      </c>
      <c r="K7" s="8">
        <v>0.04</v>
      </c>
      <c r="L7" s="17">
        <f t="shared" si="0"/>
        <v>0.77781670551936677</v>
      </c>
    </row>
    <row r="8" spans="2:12">
      <c r="B8" s="13">
        <v>4</v>
      </c>
      <c r="C8" s="13"/>
      <c r="D8" s="13"/>
      <c r="E8" s="14">
        <f t="shared" si="1"/>
        <v>0.77732309089481699</v>
      </c>
      <c r="F8" s="14">
        <f>G8+F7</f>
        <v>2449.8034530344503</v>
      </c>
      <c r="G8" s="14">
        <f t="shared" si="2"/>
        <v>2340.0534328297572</v>
      </c>
      <c r="H8" s="14">
        <f t="shared" ref="H8:H22" si="3">H7+G8</f>
        <v>8456.1978192447787</v>
      </c>
      <c r="I8" s="15"/>
      <c r="J8" s="13">
        <v>3010.4</v>
      </c>
      <c r="K8" s="7">
        <v>0.16</v>
      </c>
      <c r="L8" s="16">
        <f t="shared" si="0"/>
        <v>1.0754114869482918</v>
      </c>
    </row>
    <row r="9" spans="2:12">
      <c r="B9" s="13">
        <v>5</v>
      </c>
      <c r="C9" s="13"/>
      <c r="D9" s="13"/>
      <c r="E9" s="14">
        <f t="shared" si="1"/>
        <v>0.72988083652095492</v>
      </c>
      <c r="F9" s="14">
        <f t="shared" ref="F9:F21" si="4">G9+F8</f>
        <v>4647.036723297133</v>
      </c>
      <c r="G9" s="14">
        <f t="shared" si="2"/>
        <v>2197.2332702626827</v>
      </c>
      <c r="H9" s="14">
        <f t="shared" si="3"/>
        <v>10653.431089507461</v>
      </c>
      <c r="I9" s="15"/>
      <c r="J9" s="13">
        <v>3010.4</v>
      </c>
      <c r="K9" s="7">
        <v>0.23</v>
      </c>
      <c r="L9" s="16">
        <f t="shared" si="0"/>
        <v>1.3548432065998648</v>
      </c>
    </row>
    <row r="10" spans="2:12">
      <c r="B10" s="13">
        <v>6</v>
      </c>
      <c r="C10" s="13"/>
      <c r="D10" s="13"/>
      <c r="E10" s="14">
        <f t="shared" si="1"/>
        <v>0.68533411879901873</v>
      </c>
      <c r="F10" s="14">
        <f t="shared" si="4"/>
        <v>6710.1665545296992</v>
      </c>
      <c r="G10" s="14">
        <f t="shared" si="2"/>
        <v>2063.1298312325662</v>
      </c>
      <c r="H10" s="14">
        <f t="shared" si="3"/>
        <v>12716.560920740027</v>
      </c>
      <c r="I10" s="13"/>
      <c r="J10" s="13">
        <v>3010.4</v>
      </c>
      <c r="K10" s="7">
        <v>0.28000000000000003</v>
      </c>
      <c r="L10" s="16">
        <f t="shared" si="0"/>
        <v>1.6172204081506374</v>
      </c>
    </row>
    <row r="11" spans="2:12">
      <c r="B11" s="13">
        <v>7</v>
      </c>
      <c r="C11" s="13"/>
      <c r="D11" s="13"/>
      <c r="E11" s="14">
        <f>(1/((1+0.065)^B11))</f>
        <v>0.64350621483475945</v>
      </c>
      <c r="F11" s="14">
        <f t="shared" si="4"/>
        <v>8647.3776636682596</v>
      </c>
      <c r="G11" s="14">
        <f t="shared" si="2"/>
        <v>1937.21110913856</v>
      </c>
      <c r="H11" s="14">
        <f t="shared" si="3"/>
        <v>14653.772029878586</v>
      </c>
      <c r="I11" s="13"/>
      <c r="J11" s="13">
        <v>3010.4</v>
      </c>
      <c r="K11" s="7">
        <v>0.3</v>
      </c>
      <c r="L11" s="16">
        <f t="shared" si="0"/>
        <v>1.8635839776818794</v>
      </c>
    </row>
    <row r="12" spans="2:12">
      <c r="B12" s="13">
        <v>8</v>
      </c>
      <c r="C12" s="13"/>
      <c r="D12" s="13"/>
      <c r="E12" s="14">
        <f t="shared" si="1"/>
        <v>0.60423118763827188</v>
      </c>
      <c r="F12" s="14">
        <f>G12+F11</f>
        <v>10466.355230934514</v>
      </c>
      <c r="G12" s="14">
        <f t="shared" si="2"/>
        <v>1818.9775672662538</v>
      </c>
      <c r="H12" s="14">
        <f t="shared" si="3"/>
        <v>16472.749597144841</v>
      </c>
      <c r="I12" s="13"/>
      <c r="J12" s="13">
        <v>3010.4</v>
      </c>
      <c r="K12" s="7">
        <v>0.32</v>
      </c>
      <c r="L12" s="16">
        <f t="shared" si="0"/>
        <v>2.094911273016379</v>
      </c>
    </row>
    <row r="13" spans="2:12">
      <c r="B13" s="3">
        <v>9</v>
      </c>
      <c r="C13" s="3"/>
      <c r="D13" s="3"/>
      <c r="E13" s="9">
        <f t="shared" si="1"/>
        <v>0.56735322782936326</v>
      </c>
      <c r="F13" s="9">
        <f t="shared" si="4"/>
        <v>12174.31538799203</v>
      </c>
      <c r="G13" s="9">
        <f t="shared" si="2"/>
        <v>1707.9601570575153</v>
      </c>
      <c r="H13" s="9">
        <f t="shared" si="3"/>
        <v>18180.709754202355</v>
      </c>
      <c r="I13" s="3"/>
      <c r="J13" s="13">
        <v>3010.4</v>
      </c>
      <c r="K13" s="6">
        <v>0.33</v>
      </c>
      <c r="L13" s="11">
        <f t="shared" si="0"/>
        <v>2.3121200010299936</v>
      </c>
    </row>
    <row r="14" spans="2:12">
      <c r="B14" s="3">
        <v>10</v>
      </c>
      <c r="C14" s="3"/>
      <c r="D14" s="3"/>
      <c r="E14" s="9">
        <f t="shared" si="1"/>
        <v>0.53272603552052888</v>
      </c>
      <c r="F14" s="9">
        <f>G14+F13</f>
        <v>13778.033845323031</v>
      </c>
      <c r="G14" s="9">
        <f t="shared" si="2"/>
        <v>1603.7184573310003</v>
      </c>
      <c r="H14" s="9">
        <f t="shared" si="3"/>
        <v>19784.428211533355</v>
      </c>
      <c r="I14" s="3"/>
      <c r="J14" s="13">
        <v>3010.4</v>
      </c>
      <c r="K14" s="6">
        <v>0.34</v>
      </c>
      <c r="L14" s="11">
        <f t="shared" si="0"/>
        <v>2.5160718583197728</v>
      </c>
    </row>
    <row r="15" spans="2:12">
      <c r="B15" s="3">
        <v>11</v>
      </c>
      <c r="C15" s="3"/>
      <c r="D15" s="3"/>
      <c r="E15" s="9">
        <f t="shared" si="1"/>
        <v>0.50021223992537933</v>
      </c>
      <c r="F15" s="9">
        <f t="shared" si="4"/>
        <v>15283.872772394392</v>
      </c>
      <c r="G15" s="9">
        <f t="shared" si="2"/>
        <v>1505.8389270713619</v>
      </c>
      <c r="H15" s="9">
        <f t="shared" si="3"/>
        <v>21290.267138604719</v>
      </c>
      <c r="I15" s="3"/>
      <c r="J15" s="13">
        <v>3010.4</v>
      </c>
      <c r="K15" s="6">
        <v>0.35</v>
      </c>
      <c r="L15" s="11">
        <f t="shared" si="0"/>
        <v>2.707575949671678</v>
      </c>
    </row>
    <row r="16" spans="2:12">
      <c r="B16" s="3">
        <v>12</v>
      </c>
      <c r="C16" s="3"/>
      <c r="D16" s="3"/>
      <c r="E16" s="9">
        <f t="shared" si="1"/>
        <v>0.4696828543900276</v>
      </c>
      <c r="F16" s="9">
        <f t="shared" si="4"/>
        <v>16697.806037250131</v>
      </c>
      <c r="G16" s="9">
        <f t="shared" si="2"/>
        <v>1413.9332648557393</v>
      </c>
      <c r="H16" s="9">
        <f t="shared" si="3"/>
        <v>22704.200403460458</v>
      </c>
      <c r="I16" s="3"/>
      <c r="J16" s="13">
        <v>3010.4</v>
      </c>
      <c r="K16" s="6">
        <v>0.35</v>
      </c>
      <c r="L16" s="11">
        <f t="shared" si="0"/>
        <v>2.8873919978894298</v>
      </c>
    </row>
    <row r="17" spans="2:12">
      <c r="B17" s="3">
        <v>13</v>
      </c>
      <c r="C17" s="3"/>
      <c r="D17" s="3"/>
      <c r="E17" s="9">
        <f t="shared" si="1"/>
        <v>0.44101676468547191</v>
      </c>
      <c r="F17" s="9">
        <f t="shared" si="4"/>
        <v>18025.442905659274</v>
      </c>
      <c r="G17" s="9">
        <f t="shared" si="2"/>
        <v>1327.6368684091447</v>
      </c>
      <c r="H17" s="9">
        <f t="shared" si="3"/>
        <v>24031.837271869601</v>
      </c>
      <c r="I17" s="3"/>
      <c r="J17" s="13">
        <v>3010.4</v>
      </c>
      <c r="K17" s="6">
        <v>0.35</v>
      </c>
      <c r="L17" s="11">
        <f t="shared" si="0"/>
        <v>3.0562333577183041</v>
      </c>
    </row>
    <row r="18" spans="2:12">
      <c r="B18" s="3">
        <v>14</v>
      </c>
      <c r="C18" s="3"/>
      <c r="D18" s="3"/>
      <c r="E18" s="9">
        <f t="shared" si="1"/>
        <v>0.41410024853095956</v>
      </c>
      <c r="F18" s="9">
        <f t="shared" si="4"/>
        <v>19272.050293836874</v>
      </c>
      <c r="G18" s="9">
        <f t="shared" si="2"/>
        <v>1246.6073881776008</v>
      </c>
      <c r="H18" s="9">
        <f t="shared" si="3"/>
        <v>25278.4446600472</v>
      </c>
      <c r="I18" s="3"/>
      <c r="J18" s="13">
        <v>3010.4</v>
      </c>
      <c r="K18" s="6">
        <v>0.35</v>
      </c>
      <c r="L18" s="11">
        <f t="shared" si="0"/>
        <v>3.2147698458205336</v>
      </c>
    </row>
    <row r="19" spans="2:12">
      <c r="B19" s="3">
        <v>15</v>
      </c>
      <c r="C19" s="3"/>
      <c r="D19" s="3"/>
      <c r="E19" s="9">
        <f t="shared" si="1"/>
        <v>0.38882652444221566</v>
      </c>
      <c r="F19" s="9">
        <f t="shared" si="4"/>
        <v>20442.57366301772</v>
      </c>
      <c r="G19" s="9">
        <f t="shared" si="2"/>
        <v>1170.523369180846</v>
      </c>
      <c r="H19" s="9">
        <f t="shared" si="3"/>
        <v>26448.968029228046</v>
      </c>
      <c r="I19" s="3"/>
      <c r="J19" s="13">
        <v>3010.4</v>
      </c>
      <c r="K19" s="6">
        <v>0.36</v>
      </c>
      <c r="L19" s="11">
        <f t="shared" si="0"/>
        <v>3.3636303980291999</v>
      </c>
    </row>
    <row r="20" spans="2:12">
      <c r="B20" s="3">
        <v>16</v>
      </c>
      <c r="C20" s="3"/>
      <c r="D20" s="3"/>
      <c r="E20" s="9">
        <f t="shared" si="1"/>
        <v>0.36509532811475648</v>
      </c>
      <c r="F20" s="9">
        <f t="shared" si="4"/>
        <v>21541.656638774384</v>
      </c>
      <c r="G20" s="9">
        <f t="shared" si="2"/>
        <v>1099.082975756663</v>
      </c>
      <c r="H20" s="9">
        <f t="shared" si="3"/>
        <v>27548.051004984711</v>
      </c>
      <c r="I20" s="3"/>
      <c r="J20" s="13">
        <v>3010.4</v>
      </c>
      <c r="K20" s="6">
        <v>0.36</v>
      </c>
      <c r="L20" s="11">
        <f t="shared" si="0"/>
        <v>3.5034055644223141</v>
      </c>
    </row>
    <row r="21" spans="2:12">
      <c r="B21" s="3">
        <v>17</v>
      </c>
      <c r="C21" s="3"/>
      <c r="D21" s="3"/>
      <c r="E21" s="9">
        <f t="shared" si="1"/>
        <v>0.34281251466174323</v>
      </c>
      <c r="F21" s="9">
        <f t="shared" si="4"/>
        <v>22573.659432912096</v>
      </c>
      <c r="G21" s="9">
        <f t="shared" si="2"/>
        <v>1032.0027941377118</v>
      </c>
      <c r="H21" s="9">
        <f t="shared" si="3"/>
        <v>28580.053799122423</v>
      </c>
      <c r="I21" s="3"/>
      <c r="J21" s="13">
        <v>3010.4</v>
      </c>
      <c r="K21" s="6">
        <v>0.36</v>
      </c>
      <c r="L21" s="11">
        <f t="shared" si="0"/>
        <v>3.6346498521153787</v>
      </c>
    </row>
    <row r="22" spans="2:12">
      <c r="B22" s="3">
        <v>18</v>
      </c>
      <c r="C22" s="3"/>
      <c r="D22" s="3"/>
      <c r="E22" s="9">
        <f t="shared" si="1"/>
        <v>0.32188968512839738</v>
      </c>
      <c r="F22" s="9">
        <f>G22+F21</f>
        <v>23542.676141022625</v>
      </c>
      <c r="G22" s="9">
        <f t="shared" si="2"/>
        <v>969.01670811052747</v>
      </c>
      <c r="H22" s="9">
        <f t="shared" si="3"/>
        <v>29549.070507232951</v>
      </c>
      <c r="I22" s="3"/>
      <c r="J22" s="13">
        <v>3010.4</v>
      </c>
      <c r="K22" s="6">
        <v>0.36</v>
      </c>
      <c r="L22" s="11">
        <f t="shared" si="0"/>
        <v>3.7578839250666132</v>
      </c>
    </row>
    <row r="23" spans="2:12">
      <c r="B23" s="3">
        <v>19</v>
      </c>
      <c r="C23" s="3"/>
      <c r="D23" s="3"/>
      <c r="E23" s="9">
        <f t="shared" si="1"/>
        <v>0.30224383580131214</v>
      </c>
      <c r="F23" s="9">
        <f>G23+F22</f>
        <v>24452.550984318896</v>
      </c>
      <c r="G23" s="9">
        <f t="shared" si="2"/>
        <v>909.87484329627011</v>
      </c>
      <c r="H23" s="9">
        <f>H22+G23</f>
        <v>30458.945350529222</v>
      </c>
      <c r="I23" s="3"/>
      <c r="J23" s="13">
        <v>3010.4</v>
      </c>
      <c r="K23" s="6">
        <v>0.36</v>
      </c>
      <c r="L23" s="11">
        <f t="shared" si="0"/>
        <v>3.8735966696217634</v>
      </c>
    </row>
    <row r="24" spans="2:12">
      <c r="B24" s="3">
        <v>20</v>
      </c>
      <c r="C24" s="3"/>
      <c r="D24" s="3"/>
      <c r="E24" s="9">
        <f t="shared" si="1"/>
        <v>0.28379702892141989</v>
      </c>
      <c r="F24" s="9">
        <f>G24+F23</f>
        <v>25306.893560183937</v>
      </c>
      <c r="G24" s="9">
        <f t="shared" si="2"/>
        <v>854.34257586504248</v>
      </c>
      <c r="H24" s="9">
        <f>H23+G24</f>
        <v>31313.287926394263</v>
      </c>
      <c r="I24" s="3"/>
      <c r="J24" s="13">
        <v>3010.4</v>
      </c>
      <c r="K24" s="6">
        <v>0.36</v>
      </c>
      <c r="L24" s="11">
        <f t="shared" si="0"/>
        <v>3.9822471339927956</v>
      </c>
    </row>
    <row r="26" spans="2:12" ht="14.25" customHeight="1">
      <c r="E26" t="s">
        <v>12</v>
      </c>
      <c r="H26" t="s">
        <v>13</v>
      </c>
    </row>
    <row r="27" spans="2:12" hidden="1">
      <c r="C27" s="3" t="e">
        <f>(#REF!/((1+B27)^#REF!))-(#REF!/((1+B27)^#REF!))</f>
        <v>#REF!</v>
      </c>
    </row>
    <row r="29" spans="2:12">
      <c r="E29" t="s">
        <v>14</v>
      </c>
      <c r="H29" t="s">
        <v>15</v>
      </c>
    </row>
  </sheetData>
  <mergeCells count="1">
    <mergeCell ref="B1:L1"/>
  </mergeCells>
  <pageMargins left="0" right="0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workbookViewId="0">
      <selection activeCell="A3" sqref="A3"/>
    </sheetView>
  </sheetViews>
  <sheetFormatPr defaultRowHeight="15"/>
  <sheetData>
    <row r="1" spans="1:3">
      <c r="C1" t="s">
        <v>10</v>
      </c>
    </row>
    <row r="2" spans="1:3">
      <c r="A2">
        <v>-8374.33</v>
      </c>
    </row>
    <row r="3" spans="1:3">
      <c r="A3" s="13">
        <v>3010.4</v>
      </c>
      <c r="B3" s="5" t="e">
        <f>IRR(A2:A3)</f>
        <v>#NUM!</v>
      </c>
      <c r="C3">
        <v>1</v>
      </c>
    </row>
    <row r="4" spans="1:3">
      <c r="A4" s="13">
        <v>3010.4</v>
      </c>
      <c r="B4" s="5">
        <f>IRR(A2:A4)</f>
        <v>-0.19433223010590106</v>
      </c>
      <c r="C4">
        <v>2</v>
      </c>
    </row>
    <row r="5" spans="1:3">
      <c r="A5" s="13">
        <v>3010.4</v>
      </c>
      <c r="B5" s="5">
        <f>IRR(A2:A5)</f>
        <v>3.8728839395739359E-2</v>
      </c>
      <c r="C5">
        <v>3</v>
      </c>
    </row>
    <row r="6" spans="1:3">
      <c r="A6" s="13">
        <v>3010.4</v>
      </c>
      <c r="B6" s="5">
        <f>IRR(A2:A6)</f>
        <v>0.16294692334731972</v>
      </c>
      <c r="C6">
        <v>4</v>
      </c>
    </row>
    <row r="7" spans="1:3">
      <c r="A7" s="13">
        <v>3010.4</v>
      </c>
      <c r="B7" s="5">
        <f>IRR(A2:A7)</f>
        <v>0.2336902922352033</v>
      </c>
      <c r="C7">
        <v>5</v>
      </c>
    </row>
    <row r="8" spans="1:3">
      <c r="A8" s="13">
        <v>3010.4</v>
      </c>
      <c r="B8" s="5">
        <f>IRR(A2:A8)</f>
        <v>0.2763184932250789</v>
      </c>
      <c r="C8">
        <v>6</v>
      </c>
    </row>
    <row r="9" spans="1:3">
      <c r="A9" s="13">
        <v>3010.4</v>
      </c>
      <c r="B9" s="5">
        <f>IRR(A2:A9)</f>
        <v>0.30315421324023012</v>
      </c>
      <c r="C9">
        <v>7</v>
      </c>
    </row>
    <row r="10" spans="1:3">
      <c r="A10" s="13">
        <v>3010.4</v>
      </c>
      <c r="B10" s="5">
        <f>IRR(A2:A10)</f>
        <v>0.32062539278030611</v>
      </c>
      <c r="C10">
        <v>8</v>
      </c>
    </row>
    <row r="11" spans="1:3">
      <c r="A11" s="13">
        <v>3010.4</v>
      </c>
      <c r="B11" s="5">
        <f>IRR(A2:A11)</f>
        <v>0.33229890020335051</v>
      </c>
      <c r="C11">
        <v>9</v>
      </c>
    </row>
    <row r="12" spans="1:3">
      <c r="A12" s="13">
        <v>3010.4</v>
      </c>
      <c r="B12" s="5">
        <f>IRR(A2:A12)</f>
        <v>0.34025786194327712</v>
      </c>
      <c r="C12">
        <v>10</v>
      </c>
    </row>
    <row r="13" spans="1:3">
      <c r="A13" s="13">
        <v>3010.4</v>
      </c>
      <c r="B13" s="5">
        <f>IRR(A2:A13)</f>
        <v>0.34577095622456777</v>
      </c>
      <c r="C13">
        <v>11</v>
      </c>
    </row>
    <row r="14" spans="1:3">
      <c r="A14" s="13">
        <v>3010.4</v>
      </c>
      <c r="B14" s="5">
        <f>IRR(A2:A14)</f>
        <v>0.34963787428825926</v>
      </c>
      <c r="C14">
        <v>12</v>
      </c>
    </row>
    <row r="15" spans="1:3">
      <c r="A15" s="13">
        <v>3010.4</v>
      </c>
      <c r="B15" s="5">
        <f>IRR(A2:A15)</f>
        <v>0.35237714884019444</v>
      </c>
      <c r="C15">
        <v>13</v>
      </c>
    </row>
    <row r="16" spans="1:3">
      <c r="A16" s="13">
        <v>3010.4</v>
      </c>
      <c r="B16" s="5">
        <f>IRR(A2:A16)</f>
        <v>0.3543329334540038</v>
      </c>
      <c r="C16">
        <v>14</v>
      </c>
    </row>
    <row r="17" spans="1:3">
      <c r="A17" s="13">
        <v>3010.4</v>
      </c>
      <c r="B17" s="5">
        <f>IRR(A2:A17)</f>
        <v>0.35573807808253977</v>
      </c>
      <c r="C17">
        <v>15</v>
      </c>
    </row>
    <row r="18" spans="1:3">
      <c r="A18" s="13">
        <v>3010.4</v>
      </c>
      <c r="B18" s="5">
        <f>IRR(A2:A18)</f>
        <v>0.35675264161513898</v>
      </c>
      <c r="C18">
        <v>16</v>
      </c>
    </row>
    <row r="19" spans="1:3">
      <c r="A19" s="13">
        <v>3010.4</v>
      </c>
      <c r="B19" s="5">
        <f>IRR(A2:A19)</f>
        <v>0.3574880901588629</v>
      </c>
      <c r="C19">
        <v>17</v>
      </c>
    </row>
    <row r="20" spans="1:3">
      <c r="A20" s="13">
        <v>3010.4</v>
      </c>
      <c r="B20" s="5">
        <f>IRR(A2:A20)</f>
        <v>0.35802288369181873</v>
      </c>
      <c r="C20">
        <v>18</v>
      </c>
    </row>
    <row r="21" spans="1:3">
      <c r="A21" s="13">
        <v>3010.4</v>
      </c>
      <c r="B21" s="5">
        <f>IRR(A2:A21)</f>
        <v>0.35841273413150526</v>
      </c>
      <c r="C21">
        <v>19</v>
      </c>
    </row>
    <row r="22" spans="1:3">
      <c r="A22" s="13">
        <v>3010.4</v>
      </c>
      <c r="B22" s="5">
        <f>IRR(A2:A22)</f>
        <v>0.35869748308688326</v>
      </c>
      <c r="C22">
        <v>20</v>
      </c>
    </row>
    <row r="23" spans="1:3">
      <c r="B23" s="5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2015-07-10T11:32:27Z</dcterms:modified>
</cp:coreProperties>
</file>